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<sst xmlns="http://schemas.openxmlformats.org/spreadsheetml/2006/main" count="40" uniqueCount="39">
  <si>
    <t xml:space="preserve">Pawsh &amp; Purrfect</t>
  </si>
  <si>
    <t xml:space="preserve">(Based on Affiliate Fee Income)</t>
  </si>
  <si>
    <t xml:space="preserve">Pro Forma 12 Month &amp; Years 1-3</t>
  </si>
  <si>
    <t xml:space="preserve">Break</t>
  </si>
  <si>
    <t xml:space="preserve">Even</t>
  </si>
  <si>
    <t xml:space="preserve">Sum of</t>
  </si>
  <si>
    <t xml:space="preserve">Description</t>
  </si>
  <si>
    <t xml:space="preserve">Month</t>
  </si>
  <si>
    <t xml:space="preserve">12 Months</t>
  </si>
  <si>
    <t xml:space="preserve">Year 1</t>
  </si>
  <si>
    <t xml:space="preserve">Year 2</t>
  </si>
  <si>
    <t xml:space="preserve">Year 3</t>
  </si>
  <si>
    <t xml:space="preserve">Visitors to Site</t>
  </si>
  <si>
    <t xml:space="preserve">Actual Sales (2%)</t>
  </si>
  <si>
    <t xml:space="preserve">Units Sold</t>
  </si>
  <si>
    <t xml:space="preserve">  Food (70%)</t>
  </si>
  <si>
    <t xml:space="preserve">  Grooming (30%)</t>
  </si>
  <si>
    <t xml:space="preserve">Sales Revenue</t>
  </si>
  <si>
    <t xml:space="preserve">  Food ($30)</t>
  </si>
  <si>
    <t xml:space="preserve">  Grooming ($25)</t>
  </si>
  <si>
    <t xml:space="preserve">Total Revenue</t>
  </si>
  <si>
    <t xml:space="preserve">Affiliate Fees</t>
  </si>
  <si>
    <t xml:space="preserve">  Food (20%)</t>
  </si>
  <si>
    <t xml:space="preserve">  Grooming (15%)</t>
  </si>
  <si>
    <t xml:space="preserve">Total Affiliate Fees</t>
  </si>
  <si>
    <t xml:space="preserve">Fixed Costs</t>
  </si>
  <si>
    <t xml:space="preserve">  Salaries</t>
  </si>
  <si>
    <t xml:space="preserve">  Rent</t>
  </si>
  <si>
    <t xml:space="preserve">  Internet Expenses</t>
  </si>
  <si>
    <t xml:space="preserve">  Other</t>
  </si>
  <si>
    <t xml:space="preserve">Total Fixed Costs</t>
  </si>
  <si>
    <t xml:space="preserve">Net Operating Income</t>
  </si>
  <si>
    <t xml:space="preserve">Break Even Analysis</t>
  </si>
  <si>
    <t xml:space="preserve">% of Rev</t>
  </si>
  <si>
    <t xml:space="preserve">% FC</t>
  </si>
  <si>
    <t xml:space="preserve">Units</t>
  </si>
  <si>
    <t xml:space="preserve"> Food</t>
  </si>
  <si>
    <t xml:space="preserve"> Grooming</t>
  </si>
  <si>
    <t xml:space="preserve">Totals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</si>
</sst>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_);_(* \(#,##0\);_(* \-??_);_(@_)"/>
    <numFmt numFmtId="166" formatCode="0%"/>
    <numFmt numFmtId="167" formatCode="_(\$* #,##0_);_(\$* \(#,##0\);_(\$* \-??_);_(@_)"/>
  </numFmts>
  <fonts count="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i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18.63"/>
    <col collapsed="false" customWidth="true" hidden="false" outlineLevel="0" max="2" min="2" style="0" width="8.25"/>
    <col collapsed="false" customWidth="true" hidden="false" outlineLevel="0" max="3" min="3" style="0" width="9.13"/>
    <col collapsed="false" customWidth="true" hidden="false" outlineLevel="0" max="4" min="4" style="0" width="8.25"/>
    <col collapsed="false" customWidth="true" hidden="false" outlineLevel="0" max="13" min="5" style="0" width="7.75"/>
    <col collapsed="false" customWidth="true" hidden="false" outlineLevel="0" max="16" min="14" style="0" width="10.26"/>
  </cols>
  <sheetData>
    <row r="1" customFormat="false" ht="13.8" hidden="false" customHeight="false" outlineLevel="0" collapsed="false">
      <c r="A1" s="1" t="s">
        <v>0</v>
      </c>
      <c r="B1" s="1"/>
    </row>
    <row r="2" customFormat="false" ht="13.8" hidden="false" customHeight="false" outlineLevel="0" collapsed="false">
      <c r="A2" s="1" t="s">
        <v>1</v>
      </c>
      <c r="B2" s="1"/>
    </row>
    <row r="3" customFormat="false" ht="13.8" hidden="false" customHeight="false" outlineLevel="0" collapsed="false">
      <c r="A3" s="1" t="s">
        <v>2</v>
      </c>
      <c r="B3" s="1"/>
      <c r="G3" s="2" t="s">
        <v>3</v>
      </c>
    </row>
    <row r="4" customFormat="false" ht="13.8" hidden="false" customHeight="false" outlineLevel="0" collapsed="false">
      <c r="G4" s="2" t="s">
        <v>4</v>
      </c>
      <c r="N4" s="2" t="s">
        <v>5</v>
      </c>
    </row>
    <row r="5" customFormat="false" ht="13.8" hidden="false" customHeight="false" outlineLevel="0" collapsed="false">
      <c r="A5" s="1" t="s">
        <v>6</v>
      </c>
      <c r="G5" s="2" t="s">
        <v>7</v>
      </c>
      <c r="N5" s="2" t="s">
        <v>8</v>
      </c>
    </row>
    <row r="6" customFormat="false" ht="15" hidden="false" customHeight="false" outlineLevel="0" collapsed="false">
      <c r="A6" s="3" t="s">
        <v>7</v>
      </c>
      <c r="B6" s="3" t="n">
        <v>1</v>
      </c>
      <c r="C6" s="3" t="n">
        <v>2</v>
      </c>
      <c r="D6" s="3" t="n">
        <v>3</v>
      </c>
      <c r="E6" s="3" t="n">
        <v>4</v>
      </c>
      <c r="F6" s="3" t="n">
        <v>5</v>
      </c>
      <c r="G6" s="3" t="n">
        <v>6</v>
      </c>
      <c r="H6" s="3" t="n">
        <v>7</v>
      </c>
      <c r="I6" s="3" t="n">
        <v>8</v>
      </c>
      <c r="J6" s="3" t="n">
        <v>9</v>
      </c>
      <c r="K6" s="3" t="n">
        <v>10</v>
      </c>
      <c r="L6" s="3" t="n">
        <v>11</v>
      </c>
      <c r="M6" s="3" t="n">
        <v>12</v>
      </c>
      <c r="N6" s="3" t="s">
        <v>9</v>
      </c>
      <c r="O6" s="3" t="s">
        <v>10</v>
      </c>
      <c r="P6" s="3" t="s">
        <v>11</v>
      </c>
    </row>
    <row r="7" customFormat="false" ht="15" hidden="false" customHeight="false" outlineLevel="0" collapsed="false">
      <c r="A7" s="1" t="s">
        <v>12</v>
      </c>
      <c r="B7" s="4" t="n">
        <v>1000</v>
      </c>
      <c r="C7" s="4" t="n">
        <v>1000</v>
      </c>
      <c r="D7" s="4" t="n">
        <v>1000</v>
      </c>
      <c r="E7" s="4" t="n">
        <v>1000</v>
      </c>
      <c r="F7" s="4" t="n">
        <v>1000</v>
      </c>
      <c r="G7" s="4" t="n">
        <v>1000</v>
      </c>
      <c r="H7" s="4" t="n">
        <v>1000</v>
      </c>
      <c r="I7" s="4" t="n">
        <v>1000</v>
      </c>
      <c r="J7" s="4" t="n">
        <v>1000</v>
      </c>
      <c r="K7" s="4" t="n">
        <v>1000</v>
      </c>
      <c r="L7" s="4" t="n">
        <v>1000</v>
      </c>
      <c r="M7" s="4" t="n">
        <v>1000</v>
      </c>
      <c r="N7" s="4" t="n">
        <f aca="false">SUM(B7:M7)</f>
        <v>12000</v>
      </c>
      <c r="O7" s="4" t="n">
        <f aca="false">+N7*1.25</f>
        <v>15000</v>
      </c>
      <c r="P7" s="4" t="n">
        <f aca="false">+O7*1.35</f>
        <v>20250</v>
      </c>
    </row>
    <row r="8" customFormat="false" ht="15" hidden="false" customHeight="false" outlineLevel="0" collapsed="false">
      <c r="A8" s="1" t="s">
        <v>13</v>
      </c>
      <c r="B8" s="4" t="n">
        <f aca="false">+B7*0.02</f>
        <v>20</v>
      </c>
      <c r="C8" s="4" t="n">
        <f aca="false">+C7*0.02</f>
        <v>20</v>
      </c>
      <c r="D8" s="4" t="n">
        <f aca="false">+D7*0.02</f>
        <v>20</v>
      </c>
      <c r="E8" s="4" t="n">
        <f aca="false">+E7*0.02</f>
        <v>20</v>
      </c>
      <c r="F8" s="4" t="n">
        <f aca="false">+F7*0.02</f>
        <v>20</v>
      </c>
      <c r="G8" s="4" t="n">
        <f aca="false">+G7*0.02</f>
        <v>20</v>
      </c>
      <c r="H8" s="4" t="n">
        <f aca="false">+H7*0.02</f>
        <v>20</v>
      </c>
      <c r="I8" s="4" t="n">
        <f aca="false">+I7*0.02</f>
        <v>20</v>
      </c>
      <c r="J8" s="4" t="n">
        <f aca="false">+J7*0.02</f>
        <v>20</v>
      </c>
      <c r="K8" s="4" t="n">
        <f aca="false">+K7*0.02</f>
        <v>20</v>
      </c>
      <c r="L8" s="4" t="n">
        <f aca="false">+L7*0.02</f>
        <v>20</v>
      </c>
      <c r="M8" s="4" t="n">
        <f aca="false">+M7*0.02</f>
        <v>20</v>
      </c>
      <c r="N8" s="4"/>
      <c r="O8" s="4"/>
      <c r="P8" s="4"/>
    </row>
    <row r="9" customFormat="false" ht="15" hidden="false" customHeight="false" outlineLevel="0" collapsed="false">
      <c r="A9" s="1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customFormat="false" ht="15" hidden="false" customHeight="false" outlineLevel="0" collapsed="false">
      <c r="A10" s="5" t="s">
        <v>15</v>
      </c>
      <c r="B10" s="4" t="n">
        <f aca="false">+B8*0.7</f>
        <v>14</v>
      </c>
      <c r="C10" s="4" t="n">
        <v>75</v>
      </c>
      <c r="D10" s="4" t="n">
        <v>100</v>
      </c>
      <c r="E10" s="4" t="n">
        <v>125</v>
      </c>
      <c r="F10" s="4" t="n">
        <v>145</v>
      </c>
      <c r="G10" s="4" t="n">
        <f aca="false">D29</f>
        <v>148.4736842</v>
      </c>
      <c r="H10" s="4" t="n">
        <f aca="false">+G10*1.15</f>
        <v>170.74473683</v>
      </c>
      <c r="I10" s="4" t="n">
        <f aca="false">+H10*1.15</f>
        <v>196.3564473545</v>
      </c>
      <c r="J10" s="4" t="n">
        <f aca="false">+I10*1.15</f>
        <v>225.809914457675</v>
      </c>
      <c r="K10" s="4" t="n">
        <f aca="false">+J10*1.15</f>
        <v>259.681401626326</v>
      </c>
      <c r="L10" s="4" t="n">
        <f aca="false">+K10*1.15</f>
        <v>298.633611870275</v>
      </c>
      <c r="M10" s="4" t="n">
        <f aca="false">+L10*1.15</f>
        <v>343.428653650816</v>
      </c>
      <c r="N10" s="4" t="n">
        <f aca="false">SUM(B10:M10)</f>
        <v>2102.12844998959</v>
      </c>
      <c r="O10" s="4" t="n">
        <f aca="false">+O7*0.7</f>
        <v>10500</v>
      </c>
      <c r="P10" s="4" t="n">
        <f aca="false">+O10*1.35</f>
        <v>14175</v>
      </c>
    </row>
    <row r="11" customFormat="false" ht="15" hidden="false" customHeight="false" outlineLevel="0" collapsed="false">
      <c r="A11" s="5" t="s">
        <v>16</v>
      </c>
      <c r="B11" s="4" t="n">
        <f aca="false">+B8*0.3</f>
        <v>6</v>
      </c>
      <c r="C11" s="4" t="n">
        <v>35</v>
      </c>
      <c r="D11" s="4" t="n">
        <v>60</v>
      </c>
      <c r="E11" s="4" t="n">
        <v>100</v>
      </c>
      <c r="F11" s="4" t="n">
        <v>135</v>
      </c>
      <c r="G11" s="4" t="n">
        <f aca="false">+D30</f>
        <v>235.6725146</v>
      </c>
      <c r="H11" s="4" t="n">
        <f aca="false">+G11*1.15</f>
        <v>271.02339179</v>
      </c>
      <c r="I11" s="4" t="n">
        <f aca="false">+H11*1.15</f>
        <v>311.6769005585</v>
      </c>
      <c r="J11" s="4" t="n">
        <f aca="false">+I11*1.15</f>
        <v>358.428435642275</v>
      </c>
      <c r="K11" s="4" t="n">
        <f aca="false">+J11*1.15</f>
        <v>412.192700988616</v>
      </c>
      <c r="L11" s="4" t="n">
        <f aca="false">+K11*1.15</f>
        <v>474.021606136909</v>
      </c>
      <c r="M11" s="4" t="n">
        <f aca="false">+L11*1.15</f>
        <v>545.124847057445</v>
      </c>
      <c r="N11" s="4" t="n">
        <f aca="false">SUM(B11:M11)</f>
        <v>2944.14039677374</v>
      </c>
      <c r="O11" s="4" t="n">
        <f aca="false">+O7*0.3</f>
        <v>4500</v>
      </c>
      <c r="P11" s="4" t="n">
        <f aca="false">+O11*1.35</f>
        <v>6075</v>
      </c>
    </row>
    <row r="12" customFormat="false" ht="15" hidden="false" customHeight="false" outlineLevel="0" collapsed="false">
      <c r="A12" s="1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customFormat="false" ht="15" hidden="false" customHeight="false" outlineLevel="0" collapsed="false">
      <c r="A13" s="5" t="s">
        <v>18</v>
      </c>
      <c r="B13" s="4" t="n">
        <f aca="false">+B10*30</f>
        <v>420</v>
      </c>
      <c r="C13" s="4" t="n">
        <f aca="false">+C10*30</f>
        <v>2250</v>
      </c>
      <c r="D13" s="4" t="n">
        <f aca="false">+D10*30</f>
        <v>3000</v>
      </c>
      <c r="E13" s="4" t="n">
        <f aca="false">+E10*30</f>
        <v>3750</v>
      </c>
      <c r="F13" s="4" t="n">
        <f aca="false">+F10*30</f>
        <v>4350</v>
      </c>
      <c r="G13" s="4" t="n">
        <f aca="false">+G10*30</f>
        <v>4454.210526</v>
      </c>
      <c r="H13" s="4" t="n">
        <f aca="false">+H10*30</f>
        <v>5122.3421049</v>
      </c>
      <c r="I13" s="4" t="n">
        <f aca="false">+I10*30</f>
        <v>5890.693420635</v>
      </c>
      <c r="J13" s="4" t="n">
        <f aca="false">+J10*30</f>
        <v>6774.29743373025</v>
      </c>
      <c r="K13" s="4" t="n">
        <f aca="false">+K10*30</f>
        <v>7790.44204878979</v>
      </c>
      <c r="L13" s="4" t="n">
        <f aca="false">+L10*30</f>
        <v>8959.00835610825</v>
      </c>
      <c r="M13" s="4" t="n">
        <f aca="false">+M10*30</f>
        <v>10302.8596095245</v>
      </c>
      <c r="N13" s="4" t="n">
        <f aca="false">SUM(B13:M13)</f>
        <v>63063.8534996878</v>
      </c>
      <c r="O13" s="4" t="n">
        <f aca="false">+O10*30</f>
        <v>315000</v>
      </c>
      <c r="P13" s="4" t="n">
        <f aca="false">+P10*30</f>
        <v>425250</v>
      </c>
    </row>
    <row r="14" customFormat="false" ht="15" hidden="false" customHeight="false" outlineLevel="0" collapsed="false">
      <c r="A14" s="5" t="s">
        <v>19</v>
      </c>
      <c r="B14" s="4" t="n">
        <f aca="false">+B11*25</f>
        <v>150</v>
      </c>
      <c r="C14" s="4" t="n">
        <f aca="false">+C11*25</f>
        <v>875</v>
      </c>
      <c r="D14" s="4" t="n">
        <f aca="false">+D11*25</f>
        <v>1500</v>
      </c>
      <c r="E14" s="4" t="n">
        <f aca="false">+E11*25</f>
        <v>2500</v>
      </c>
      <c r="F14" s="4" t="n">
        <f aca="false">+F11*25</f>
        <v>3375</v>
      </c>
      <c r="G14" s="4" t="n">
        <f aca="false">+G11*25</f>
        <v>5891.812865</v>
      </c>
      <c r="H14" s="4" t="n">
        <f aca="false">+H11*25</f>
        <v>6775.58479475</v>
      </c>
      <c r="I14" s="4" t="n">
        <f aca="false">+I11*25</f>
        <v>7791.9225139625</v>
      </c>
      <c r="J14" s="4" t="n">
        <f aca="false">+J11*25</f>
        <v>8960.71089105688</v>
      </c>
      <c r="K14" s="4" t="n">
        <f aca="false">+K11*25</f>
        <v>10304.8175247154</v>
      </c>
      <c r="L14" s="4" t="n">
        <f aca="false">+L11*25</f>
        <v>11850.5401534227</v>
      </c>
      <c r="M14" s="4" t="n">
        <f aca="false">+M11*25</f>
        <v>13628.1211764361</v>
      </c>
      <c r="N14" s="4" t="n">
        <f aca="false">SUM(B14:M14)</f>
        <v>73603.5099193436</v>
      </c>
      <c r="O14" s="4" t="n">
        <f aca="false">+O11*25</f>
        <v>112500</v>
      </c>
      <c r="P14" s="4" t="n">
        <f aca="false">+P11*25</f>
        <v>151875</v>
      </c>
    </row>
    <row r="15" customFormat="false" ht="15" hidden="false" customHeight="false" outlineLevel="0" collapsed="false">
      <c r="A15" s="1" t="s">
        <v>20</v>
      </c>
      <c r="B15" s="4" t="n">
        <f aca="false">SUM(B13:B14)</f>
        <v>570</v>
      </c>
      <c r="C15" s="4" t="n">
        <f aca="false">SUM(C13:C14)</f>
        <v>3125</v>
      </c>
      <c r="D15" s="4" t="n">
        <f aca="false">SUM(D13:D14)</f>
        <v>4500</v>
      </c>
      <c r="E15" s="4" t="n">
        <f aca="false">SUM(E13:E14)</f>
        <v>6250</v>
      </c>
      <c r="F15" s="4" t="n">
        <f aca="false">SUM(F13:F14)</f>
        <v>7725</v>
      </c>
      <c r="G15" s="4" t="n">
        <f aca="false">SUM(G13:G14)</f>
        <v>10346.023391</v>
      </c>
      <c r="H15" s="4" t="n">
        <f aca="false">SUM(H13:H14)</f>
        <v>11897.92689965</v>
      </c>
      <c r="I15" s="4" t="n">
        <f aca="false">SUM(I13:I14)</f>
        <v>13682.6159345975</v>
      </c>
      <c r="J15" s="4" t="n">
        <f aca="false">SUM(J13:J14)</f>
        <v>15735.0083247871</v>
      </c>
      <c r="K15" s="4" t="n">
        <f aca="false">SUM(K13:K14)</f>
        <v>18095.2595735052</v>
      </c>
      <c r="L15" s="4" t="n">
        <f aca="false">SUM(L13:L14)</f>
        <v>20809.548509531</v>
      </c>
      <c r="M15" s="4" t="n">
        <f aca="false">SUM(M13:M14)</f>
        <v>23930.9807859606</v>
      </c>
      <c r="N15" s="4" t="n">
        <f aca="false">SUM(B15:M15)</f>
        <v>136667.363419031</v>
      </c>
      <c r="O15" s="4" t="n">
        <f aca="false">SUM(O13:O14)</f>
        <v>427500</v>
      </c>
      <c r="P15" s="4" t="n">
        <f aca="false">SUM(P13:P14)</f>
        <v>577125</v>
      </c>
    </row>
    <row r="16" customFormat="false" ht="15" hidden="false" customHeight="false" outlineLevel="0" collapsed="false">
      <c r="A16" s="1" t="s">
        <v>21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customFormat="false" ht="15" hidden="false" customHeight="false" outlineLevel="0" collapsed="false">
      <c r="A17" s="5" t="s">
        <v>22</v>
      </c>
      <c r="B17" s="4" t="n">
        <f aca="false">+B13*0.2</f>
        <v>84</v>
      </c>
      <c r="C17" s="4" t="n">
        <f aca="false">+C13*0.2</f>
        <v>450</v>
      </c>
      <c r="D17" s="4" t="n">
        <f aca="false">+D13*0.2</f>
        <v>600</v>
      </c>
      <c r="E17" s="4" t="n">
        <f aca="false">+E13*0.2</f>
        <v>750</v>
      </c>
      <c r="F17" s="4" t="n">
        <f aca="false">+F13*0.2</f>
        <v>870</v>
      </c>
      <c r="G17" s="4" t="n">
        <f aca="false">+G13*0.2</f>
        <v>890.8421052</v>
      </c>
      <c r="H17" s="4" t="n">
        <f aca="false">+H13*0.2</f>
        <v>1024.46842098</v>
      </c>
      <c r="I17" s="4" t="n">
        <f aca="false">+I13*0.2</f>
        <v>1178.138684127</v>
      </c>
      <c r="J17" s="4" t="n">
        <f aca="false">+J13*0.2</f>
        <v>1354.85948674605</v>
      </c>
      <c r="K17" s="4" t="n">
        <f aca="false">+K13*0.2</f>
        <v>1558.08840975796</v>
      </c>
      <c r="L17" s="4" t="n">
        <f aca="false">+L13*0.2</f>
        <v>1791.80167122165</v>
      </c>
      <c r="M17" s="4" t="n">
        <f aca="false">+M13*0.2</f>
        <v>2060.5719219049</v>
      </c>
      <c r="N17" s="4" t="n">
        <f aca="false">SUM(B17:M17)</f>
        <v>12612.7706999376</v>
      </c>
      <c r="O17" s="4" t="n">
        <f aca="false">+O13*0.15</f>
        <v>47250</v>
      </c>
      <c r="P17" s="4" t="n">
        <f aca="false">+P13*0.15</f>
        <v>63787.5</v>
      </c>
    </row>
    <row r="18" customFormat="false" ht="15" hidden="false" customHeight="false" outlineLevel="0" collapsed="false">
      <c r="A18" s="5" t="s">
        <v>23</v>
      </c>
      <c r="B18" s="4" t="n">
        <f aca="false">+B14*0.15</f>
        <v>22.5</v>
      </c>
      <c r="C18" s="4" t="n">
        <f aca="false">+C14*0.15</f>
        <v>131.25</v>
      </c>
      <c r="D18" s="4" t="n">
        <f aca="false">+D14*0.15</f>
        <v>225</v>
      </c>
      <c r="E18" s="4" t="n">
        <f aca="false">+E14*0.15</f>
        <v>375</v>
      </c>
      <c r="F18" s="4" t="n">
        <f aca="false">+F14*0.15</f>
        <v>506.25</v>
      </c>
      <c r="G18" s="4" t="n">
        <f aca="false">+G14*0.15</f>
        <v>883.77192975</v>
      </c>
      <c r="H18" s="4" t="n">
        <f aca="false">+H14*0.15</f>
        <v>1016.3377192125</v>
      </c>
      <c r="I18" s="4" t="n">
        <f aca="false">+I14*0.15</f>
        <v>1168.78837709438</v>
      </c>
      <c r="J18" s="4" t="n">
        <f aca="false">+J14*0.15</f>
        <v>1344.10663365853</v>
      </c>
      <c r="K18" s="4" t="n">
        <f aca="false">+K14*0.15</f>
        <v>1545.72262870731</v>
      </c>
      <c r="L18" s="4" t="n">
        <f aca="false">+L14*0.15</f>
        <v>1777.58102301341</v>
      </c>
      <c r="M18" s="4" t="n">
        <f aca="false">+M14*0.15</f>
        <v>2044.21817646542</v>
      </c>
      <c r="N18" s="4" t="n">
        <f aca="false">SUM(B18:M18)</f>
        <v>11040.5264879015</v>
      </c>
      <c r="O18" s="4" t="n">
        <f aca="false">+O14*0.25</f>
        <v>28125</v>
      </c>
      <c r="P18" s="4" t="n">
        <f aca="false">+P14*0.25</f>
        <v>37968.75</v>
      </c>
    </row>
    <row r="19" customFormat="false" ht="15" hidden="false" customHeight="false" outlineLevel="0" collapsed="false">
      <c r="A19" s="1" t="s">
        <v>24</v>
      </c>
      <c r="B19" s="4" t="n">
        <f aca="false">SUM(B17:B18)</f>
        <v>106.5</v>
      </c>
      <c r="C19" s="4" t="n">
        <f aca="false">SUM(C17:C18)</f>
        <v>581.25</v>
      </c>
      <c r="D19" s="4" t="n">
        <f aca="false">SUM(D17:D18)</f>
        <v>825</v>
      </c>
      <c r="E19" s="4" t="n">
        <f aca="false">SUM(E17:E18)</f>
        <v>1125</v>
      </c>
      <c r="F19" s="4" t="n">
        <f aca="false">SUM(F17:F18)</f>
        <v>1376.25</v>
      </c>
      <c r="G19" s="4" t="n">
        <f aca="false">SUM(G17:G18)</f>
        <v>1774.61403495</v>
      </c>
      <c r="H19" s="4" t="n">
        <f aca="false">SUM(H17:H18)</f>
        <v>2040.8061401925</v>
      </c>
      <c r="I19" s="4" t="n">
        <f aca="false">SUM(I17:I18)</f>
        <v>2346.92706122137</v>
      </c>
      <c r="J19" s="4" t="n">
        <f aca="false">SUM(J17:J18)</f>
        <v>2698.96612040458</v>
      </c>
      <c r="K19" s="4" t="n">
        <f aca="false">SUM(K17:K18)</f>
        <v>3103.81103846527</v>
      </c>
      <c r="L19" s="4" t="n">
        <f aca="false">SUM(L17:L18)</f>
        <v>3569.38269423506</v>
      </c>
      <c r="M19" s="4" t="n">
        <f aca="false">SUM(M17:M18)</f>
        <v>4104.79009837032</v>
      </c>
      <c r="N19" s="4" t="n">
        <f aca="false">SUM(B19:M19)</f>
        <v>23653.2971878391</v>
      </c>
      <c r="O19" s="4" t="n">
        <f aca="false">SUM(O17:O18)</f>
        <v>75375</v>
      </c>
      <c r="P19" s="4" t="n">
        <f aca="false">SUM(P17:P18)</f>
        <v>101756.25</v>
      </c>
    </row>
    <row r="20" customFormat="false" ht="15" hidden="false" customHeight="false" outlineLevel="0" collapsed="false">
      <c r="A20" s="1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customFormat="false" ht="15.75" hidden="false" customHeight="true" outlineLevel="0" collapsed="false">
      <c r="A21" s="5" t="s">
        <v>26</v>
      </c>
      <c r="B21" s="4" t="n">
        <v>2000</v>
      </c>
      <c r="C21" s="4" t="n">
        <v>2000</v>
      </c>
      <c r="D21" s="4" t="n">
        <v>2000</v>
      </c>
      <c r="E21" s="4" t="n">
        <v>2000</v>
      </c>
      <c r="F21" s="4" t="n">
        <v>2000</v>
      </c>
      <c r="G21" s="4" t="n">
        <v>2000</v>
      </c>
      <c r="H21" s="4" t="n">
        <v>2000</v>
      </c>
      <c r="I21" s="4" t="n">
        <v>2000</v>
      </c>
      <c r="J21" s="4" t="n">
        <v>2000</v>
      </c>
      <c r="K21" s="4" t="n">
        <v>2000</v>
      </c>
      <c r="L21" s="4" t="n">
        <v>2000</v>
      </c>
      <c r="M21" s="4" t="n">
        <v>2000</v>
      </c>
      <c r="N21" s="4" t="n">
        <f aca="false">SUM(B21:M21)</f>
        <v>24000</v>
      </c>
      <c r="O21" s="4" t="n">
        <f aca="false">+N21</f>
        <v>24000</v>
      </c>
      <c r="P21" s="4" t="n">
        <f aca="false">+O21</f>
        <v>24000</v>
      </c>
    </row>
    <row r="22" customFormat="false" ht="15.75" hidden="false" customHeight="true" outlineLevel="0" collapsed="false">
      <c r="A22" s="5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 t="n">
        <f aca="false">SUM(B22:M22)</f>
        <v>0</v>
      </c>
      <c r="O22" s="4"/>
      <c r="P22" s="4"/>
    </row>
    <row r="23" customFormat="false" ht="15.75" hidden="false" customHeight="true" outlineLevel="0" collapsed="false">
      <c r="A23" s="5" t="s">
        <v>28</v>
      </c>
      <c r="B23" s="4" t="n">
        <v>15</v>
      </c>
      <c r="C23" s="4" t="n">
        <v>15</v>
      </c>
      <c r="D23" s="4" t="n">
        <v>15</v>
      </c>
      <c r="E23" s="4" t="n">
        <v>15</v>
      </c>
      <c r="F23" s="4" t="n">
        <v>15</v>
      </c>
      <c r="G23" s="4" t="n">
        <v>15</v>
      </c>
      <c r="H23" s="4" t="n">
        <v>15</v>
      </c>
      <c r="I23" s="4" t="n">
        <v>15</v>
      </c>
      <c r="J23" s="4" t="n">
        <v>15</v>
      </c>
      <c r="K23" s="4" t="n">
        <v>15</v>
      </c>
      <c r="L23" s="4" t="n">
        <v>15</v>
      </c>
      <c r="M23" s="4" t="n">
        <v>15</v>
      </c>
      <c r="N23" s="4" t="n">
        <f aca="false">SUM(B23:M23)</f>
        <v>180</v>
      </c>
      <c r="O23" s="4" t="n">
        <f aca="false">+N23</f>
        <v>180</v>
      </c>
      <c r="P23" s="4" t="n">
        <f aca="false">+O23</f>
        <v>180</v>
      </c>
    </row>
    <row r="24" customFormat="false" ht="15.75" hidden="false" customHeight="true" outlineLevel="0" collapsed="false">
      <c r="A24" s="5" t="s">
        <v>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 t="n">
        <f aca="false">SUM(B24:M24)</f>
        <v>0</v>
      </c>
      <c r="O24" s="4"/>
      <c r="P24" s="4"/>
    </row>
    <row r="25" customFormat="false" ht="15.75" hidden="false" customHeight="true" outlineLevel="0" collapsed="false">
      <c r="A25" s="1" t="s">
        <v>30</v>
      </c>
      <c r="B25" s="4" t="n">
        <f aca="false">SUM(B21:B24)</f>
        <v>2015</v>
      </c>
      <c r="C25" s="4" t="n">
        <f aca="false">SUM(C21:C24)</f>
        <v>2015</v>
      </c>
      <c r="D25" s="4" t="n">
        <f aca="false">SUM(D21:D24)</f>
        <v>2015</v>
      </c>
      <c r="E25" s="4" t="n">
        <f aca="false">SUM(E21:E24)</f>
        <v>2015</v>
      </c>
      <c r="F25" s="4" t="n">
        <f aca="false">SUM(F21:F24)</f>
        <v>2015</v>
      </c>
      <c r="G25" s="4" t="n">
        <f aca="false">SUM(G21:G24)</f>
        <v>2015</v>
      </c>
      <c r="H25" s="4" t="n">
        <f aca="false">SUM(H21:H24)</f>
        <v>2015</v>
      </c>
      <c r="I25" s="4" t="n">
        <f aca="false">SUM(I21:I24)</f>
        <v>2015</v>
      </c>
      <c r="J25" s="4" t="n">
        <f aca="false">SUM(J21:J24)</f>
        <v>2015</v>
      </c>
      <c r="K25" s="4" t="n">
        <f aca="false">SUM(K21:K24)</f>
        <v>2015</v>
      </c>
      <c r="L25" s="4" t="n">
        <f aca="false">SUM(L21:L24)</f>
        <v>2015</v>
      </c>
      <c r="M25" s="4" t="n">
        <f aca="false">SUM(M21:M24)</f>
        <v>2015</v>
      </c>
      <c r="N25" s="4" t="n">
        <f aca="false">SUM(B25:M25)</f>
        <v>24180</v>
      </c>
      <c r="O25" s="4" t="n">
        <f aca="false">SUM(O21:O24)</f>
        <v>24180</v>
      </c>
      <c r="P25" s="4" t="n">
        <f aca="false">SUM(P21:P24)</f>
        <v>24180</v>
      </c>
    </row>
    <row r="26" customFormat="false" ht="15.75" hidden="false" customHeight="true" outlineLevel="0" collapsed="false">
      <c r="A26" s="1" t="s">
        <v>31</v>
      </c>
      <c r="B26" s="4" t="n">
        <f aca="false">+B19-B25</f>
        <v>-1908.5</v>
      </c>
      <c r="C26" s="4" t="n">
        <f aca="false">+C19-C25</f>
        <v>-1433.75</v>
      </c>
      <c r="D26" s="4" t="n">
        <f aca="false">+D19-D25</f>
        <v>-1190</v>
      </c>
      <c r="E26" s="4" t="n">
        <f aca="false">+E19-E25</f>
        <v>-890</v>
      </c>
      <c r="F26" s="4" t="n">
        <f aca="false">+F19-F25</f>
        <v>-638.75</v>
      </c>
      <c r="G26" s="4" t="n">
        <f aca="false">+G19-G25</f>
        <v>-240.38596505</v>
      </c>
      <c r="H26" s="4" t="n">
        <f aca="false">+H19-H25</f>
        <v>25.8061401925001</v>
      </c>
      <c r="I26" s="4" t="n">
        <f aca="false">+I19-I25</f>
        <v>331.927061221375</v>
      </c>
      <c r="J26" s="4" t="n">
        <f aca="false">+J19-J25</f>
        <v>683.966120404581</v>
      </c>
      <c r="K26" s="4" t="n">
        <f aca="false">+K19-K25</f>
        <v>1088.81103846527</v>
      </c>
      <c r="L26" s="4" t="n">
        <f aca="false">+L19-L25</f>
        <v>1554.38269423506</v>
      </c>
      <c r="M26" s="4" t="n">
        <f aca="false">+M19-M25</f>
        <v>2089.79009837032</v>
      </c>
      <c r="N26" s="4" t="n">
        <f aca="false">SUM(B26:M26)</f>
        <v>-526.702812160901</v>
      </c>
      <c r="O26" s="4" t="n">
        <f aca="false">+O19-O25</f>
        <v>51195</v>
      </c>
      <c r="P26" s="4" t="n">
        <f aca="false">+P19-P25</f>
        <v>77576.25</v>
      </c>
    </row>
    <row r="28" customFormat="false" ht="15.75" hidden="false" customHeight="true" outlineLevel="0" collapsed="false">
      <c r="A28" s="3" t="s">
        <v>32</v>
      </c>
      <c r="B28" s="3" t="s">
        <v>33</v>
      </c>
      <c r="C28" s="3" t="s">
        <v>34</v>
      </c>
      <c r="D28" s="3" t="s">
        <v>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customFormat="false" ht="15.75" hidden="false" customHeight="true" outlineLevel="0" collapsed="false">
      <c r="A29" s="5" t="s">
        <v>36</v>
      </c>
      <c r="B29" s="6" t="n">
        <f aca="false">+B13/B15</f>
        <v>0.7368421053</v>
      </c>
      <c r="C29" s="7" t="n">
        <f aca="false">+B29*B25</f>
        <v>1484.736842</v>
      </c>
      <c r="D29" s="4" t="n">
        <f aca="false">+C29/(50-(50*0.8))</f>
        <v>148.4736842</v>
      </c>
    </row>
    <row r="30" customFormat="false" ht="15.75" hidden="false" customHeight="true" outlineLevel="0" collapsed="false">
      <c r="A30" s="5" t="s">
        <v>37</v>
      </c>
      <c r="B30" s="6" t="n">
        <f aca="false">+B14/B15</f>
        <v>0.2631578947</v>
      </c>
      <c r="C30" s="7" t="n">
        <f aca="false">+B25*B30</f>
        <v>530.2631579</v>
      </c>
      <c r="D30" s="4" t="n">
        <f aca="false">+C30/(15-(15*0.85))</f>
        <v>235.6725146</v>
      </c>
    </row>
    <row r="31" customFormat="false" ht="15.75" hidden="false" customHeight="true" outlineLevel="0" collapsed="false">
      <c r="A31" s="5" t="s">
        <v>38</v>
      </c>
      <c r="B31" s="6" t="n">
        <f aca="false">SUM(B29:B30)</f>
        <v>1</v>
      </c>
      <c r="C31" s="7" t="n">
        <f aca="false">SUM(C29:C30)</f>
        <v>2014.9999999</v>
      </c>
      <c r="D31" s="4" t="n">
        <f aca="false">SUM(D29:D30)</f>
        <v>384.1461988</v>
      </c>
    </row>
  </sheetData>
  <mergeCells count="3">
    <mergeCell ref="A1:B1"/>
    <mergeCell ref="A2:B2"/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2018-11-07T19:55:03Z</dcterms:created>
  <dc:creator>Cheek Ronald G</dc:creator>
  <dc:description/>
  <dc:language>en-US</dc:language>
  <cp:lastModifiedBy/>
  <dcterms:modified xsi:type="dcterms:W3CDTF">2021-06-22T17:59:13Z</dcterms:modified>
  <cp:revision>1</cp:revision>
  <dc:subject/>
  <dc:title/>
</cp:coreProperties>
</file>